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MODEL" sheetId="2" state="visible" r:id="rId4"/>
    <sheet name="Pipeline (known)" sheetId="3" state="visible" r:id="rId5"/>
    <sheet name="Questions for Vre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<sst xmlns="http://schemas.openxmlformats.org/spreadsheetml/2006/main" count="168" uniqueCount="130">
  <si>
    <t xml:space="preserve">WANDERLUST EVENTS — Season Revenue Model</t>
  </si>
  <si>
    <t xml:space="preserve">Vren Heierli · Very Vivid Events FZE · built for the investment / partnership deck · 15 Jun 2026</t>
  </si>
  <si>
    <t xml:space="preserve">HOW TO USE</t>
  </si>
  <si>
    <t xml:space="preserve">• Go to the MODEL sheet. Change any BLUE number to flex the plan. Black cells are formulas — leave them.</t>
  </si>
  <si>
    <t xml:space="preserve">• Three scenarios run side by side: Conservative (~AED 2.0m) · Base (~AED 2.5m) · Stretch (~AED 3.1m).</t>
  </si>
  <si>
    <t xml:space="preserve">• YELLOW cells are assumptions Vren must confirm (see 'Questions for Vren' sheet). Treat as estimates until she does.</t>
  </si>
  <si>
    <t xml:space="preserve">• Margins are built per stream: camp hire, Food (60%), 3rd-party services (50%). Blended net margin lands ~50% after season costs.</t>
  </si>
  <si>
    <t xml:space="preserve">WHAT'S REAL vs ESTIMATED</t>
  </si>
  <si>
    <t xml:space="preserve">REAL (evidenced): Laureus event invoice = AED 333,400 (40 teepees, 3 nights). Teepee rate AED 500–600/day. Corporate day AED 20–60k. Asset lot 40 teepees for AED 100k. Live enquiry: Kayan Wellness Festival 2026 (200 tents via LinkViva). 3 written testimonials.</t>
  </si>
  <si>
    <t xml:space="preserve">ESTIMATED (not yet from Vren): event counts per season, average values per stream, F&amp;B &amp; add-on volumes, and the season operating costs. These are defensible placeholders to be replaced with Vren's real numbers.</t>
  </si>
  <si>
    <t xml:space="preserve">COLOUR KEY</t>
  </si>
  <si>
    <t xml:space="preserve">BLUE = input you can change   ·   BLACK = formula   ·   YELLOW = confirm with Vren   ·   GREEN = evidenced fact</t>
  </si>
  <si>
    <t xml:space="preserve">WANDERLUST EVENTS — Season Revenue Model (Sept–May)</t>
  </si>
  <si>
    <t xml:space="preserve">Driver</t>
  </si>
  <si>
    <t xml:space="preserve">Unit</t>
  </si>
  <si>
    <t xml:space="preserve">Conservative</t>
  </si>
  <si>
    <t xml:space="preserve">Base</t>
  </si>
  <si>
    <t xml:space="preserve">Stretch</t>
  </si>
  <si>
    <t xml:space="preserve">Notes / source</t>
  </si>
  <si>
    <t xml:space="preserve">REVENUE — EVENTS (weekends)</t>
  </si>
  <si>
    <t xml:space="preserve">Marquee festival / large event — count</t>
  </si>
  <si>
    <t xml:space="preserve">events/season</t>
  </si>
  <si>
    <t xml:space="preserve">Laureus-scale. 1 evidenced (AED 333k).</t>
  </si>
  <si>
    <t xml:space="preserve">   avg value</t>
  </si>
  <si>
    <t xml:space="preserve">AED/event</t>
  </si>
  <si>
    <t xml:space="preserve">Laureus invoice AED 333,400 is the top benchmark.</t>
  </si>
  <si>
    <t xml:space="preserve">   = subtotal</t>
  </si>
  <si>
    <t xml:space="preserve">AED</t>
  </si>
  <si>
    <t xml:space="preserve">Private / bespoke camp (weekend) — count</t>
  </si>
  <si>
    <t xml:space="preserve">30–80 pax, birthdays, VIP groups.</t>
  </si>
  <si>
    <t xml:space="preserve">Corporate buy-in cited ~AED 60k; 4-teepee min ~AED 4k.</t>
  </si>
  <si>
    <t xml:space="preserve">REVENUE — CORPORATE (weekday / non-weekend)</t>
  </si>
  <si>
    <t xml:space="preserve">Corporate wellness / team camp — count</t>
  </si>
  <si>
    <t xml:space="preserve">Mid-week. HR/CSR/wellness.</t>
  </si>
  <si>
    <t xml:space="preserve">Corporate wellness day cited AED 20–60k.</t>
  </si>
  <si>
    <t xml:space="preserve">Car / brand activation — count</t>
  </si>
  <si>
    <t xml:space="preserve">INEOS / KTM / BMW / Mercedes model.</t>
  </si>
  <si>
    <t xml:space="preserve">Bespoke off-road + catering.</t>
  </si>
  <si>
    <t xml:space="preserve">Day VIP lounge — count</t>
  </si>
  <si>
    <t xml:space="preserve">Golf/concerts/marathons. Fast, no overnight.</t>
  </si>
  <si>
    <t xml:space="preserve">~500 AED/unit chill-out lounge.</t>
  </si>
  <si>
    <t xml:space="preserve">REVENUE — ANCILLARY</t>
  </si>
  <si>
    <t xml:space="preserve">Camp-hire revenue (subtotal)</t>
  </si>
  <si>
    <t xml:space="preserve">Food / food-truck revenue</t>
  </si>
  <si>
    <t xml:space="preserve">AED/season</t>
  </si>
  <si>
    <t xml:space="preserve">Margin 60%. Attaches to most events.</t>
  </si>
  <si>
    <t xml:space="preserve">3rd-party add-ons revenue</t>
  </si>
  <si>
    <t xml:space="preserve">Yoga, falconry, ice baths, drummers. Margin 50%.</t>
  </si>
  <si>
    <t xml:space="preserve">TOTAL REVENUE</t>
  </si>
  <si>
    <t xml:space="preserve">Total events / season</t>
  </si>
  <si>
    <t xml:space="preserve">events</t>
  </si>
  <si>
    <t xml:space="preserve">Vision cited = ~50 events.</t>
  </si>
  <si>
    <t xml:space="preserve">MARGINS</t>
  </si>
  <si>
    <t xml:space="preserve">Camp-hire gross margin %</t>
  </si>
  <si>
    <t xml:space="preserve">%</t>
  </si>
  <si>
    <t xml:space="preserve">Asset owned; cost = crew, transport, consumables.</t>
  </si>
  <si>
    <t xml:space="preserve">Food margin %</t>
  </si>
  <si>
    <t xml:space="preserve">Per Anthony.</t>
  </si>
  <si>
    <t xml:space="preserve">3rd-party services margin %</t>
  </si>
  <si>
    <t xml:space="preserve">Gross profit</t>
  </si>
  <si>
    <t xml:space="preserve">Gross margin %</t>
  </si>
  <si>
    <t xml:space="preserve">SEASON OPERATING COSTS</t>
  </si>
  <si>
    <t xml:space="preserve">Freelance crew (per-event teams)</t>
  </si>
  <si>
    <t xml:space="preserve">6/team to build a teepee in ~1hr.</t>
  </si>
  <si>
    <t xml:space="preserve">Transport &amp; logistics</t>
  </si>
  <si>
    <t xml:space="preserve">Mobile model; relocate per event.</t>
  </si>
  <si>
    <t xml:space="preserve">Storage / yard</t>
  </si>
  <si>
    <t xml:space="preserve">Off-season + between events.</t>
  </si>
  <si>
    <t xml:space="preserve">Repairs / refurb / covers</t>
  </si>
  <si>
    <t xml:space="preserve">2 teepees repairable; new covers budget.</t>
  </si>
  <si>
    <t xml:space="preserve">Licence / insurance</t>
  </si>
  <si>
    <t xml:space="preserve">Tourism vs arena licence TBC.</t>
  </si>
  <si>
    <t xml:space="preserve">Marketing engine (Articulate)</t>
  </si>
  <si>
    <t xml:space="preserve">Run by Anthony — content, socials, pipeline, booking.</t>
  </si>
  <si>
    <t xml:space="preserve">Total operating costs</t>
  </si>
  <si>
    <t xml:space="preserve">RESULT</t>
  </si>
  <si>
    <t xml:space="preserve">EBITDA (season)</t>
  </si>
  <si>
    <t xml:space="preserve">Net margin %</t>
  </si>
  <si>
    <t xml:space="preserve">Target ~50%.</t>
  </si>
  <si>
    <t xml:space="preserve">INVESTMENT</t>
  </si>
  <si>
    <t xml:space="preserve">Investment (asset buy-in)</t>
  </si>
  <si>
    <t xml:space="preserve">40 teepees + glamping kit + pool.</t>
  </si>
  <si>
    <t xml:space="preserve">EBITDA / investment (×)</t>
  </si>
  <si>
    <t xml:space="preserve">x</t>
  </si>
  <si>
    <t xml:space="preserve">How many times the 100k the season returns.</t>
  </si>
  <si>
    <t xml:space="preserve">Months to repay 100k (from EBITDA)</t>
  </si>
  <si>
    <t xml:space="preserve">months</t>
  </si>
  <si>
    <t xml:space="preserve">Across a 9-month season.</t>
  </si>
  <si>
    <t xml:space="preserve">KNOWN PIPELINE &amp; PROOF (evidenced — not modelled assumptions)</t>
  </si>
  <si>
    <t xml:space="preserve">Opportunity / client</t>
  </si>
  <si>
    <t xml:space="preserve">Status</t>
  </si>
  <si>
    <t xml:space="preserve">Value AED</t>
  </si>
  <si>
    <t xml:space="preserve">Stage</t>
  </si>
  <si>
    <t xml:space="preserve">Evidence</t>
  </si>
  <si>
    <t xml:space="preserve">Laureus Group (Absolute Adventures)</t>
  </si>
  <si>
    <t xml:space="preserve">Delivered</t>
  </si>
  <si>
    <t xml:space="preserve">Invoiced</t>
  </si>
  <si>
    <t xml:space="preserve">Invoice 18105 (PDF)</t>
  </si>
  <si>
    <t xml:space="preserve">Kayan Wellness Festival 2026 (LinkViva)</t>
  </si>
  <si>
    <t xml:space="preserve">Live enquiry</t>
  </si>
  <si>
    <t xml:space="preserve">Proposal requested</t>
  </si>
  <si>
    <t xml:space="preserve">Email enquiry — 200 tents, Fahid Island AD</t>
  </si>
  <si>
    <t xml:space="preserve">GoToDXB partnership</t>
  </si>
  <si>
    <t xml:space="preserve">Warm</t>
  </si>
  <si>
    <t xml:space="preserve">Next-season intent</t>
  </si>
  <si>
    <t xml:space="preserve">Demand email 9 Jun 2026</t>
  </si>
  <si>
    <t xml:space="preserve">Al Deyafa Oasis (Roslynne)</t>
  </si>
  <si>
    <t xml:space="preserve">Warm partner</t>
  </si>
  <si>
    <t xml:space="preserve">Reference + referrals</t>
  </si>
  <si>
    <t xml:space="preserve">20-yr reference letter</t>
  </si>
  <si>
    <t xml:space="preserve">Paul Harty retreats</t>
  </si>
  <si>
    <t xml:space="preserve">Repeat client</t>
  </si>
  <si>
    <t xml:space="preserve">Recurring</t>
  </si>
  <si>
    <t xml:space="preserve">Testimonial — Mingle 45+, Men's Wellness ~20</t>
  </si>
  <si>
    <t xml:space="preserve">INEOS / KTM / BMW / Mercedes</t>
  </si>
  <si>
    <t xml:space="preserve">Past delivered</t>
  </si>
  <si>
    <t xml:space="preserve">Re-bookable</t>
  </si>
  <si>
    <t xml:space="preserve">Photos + deck</t>
  </si>
  <si>
    <t xml:space="preserve">Note: only Laureus has a hard invoice value. Others are live/warm — value to be scoped with Vren.</t>
  </si>
  <si>
    <t xml:space="preserve">QUESTIONS FOR VREN — to replace the yellow assumptions with real numbers</t>
  </si>
  <si>
    <t xml:space="preserve">In a normal full season (Sept–May), how many events of each type did the old camp actually do? (festivals / private weekend camps / corporate weekday / brand activations / day-VIP)</t>
  </si>
  <si>
    <t xml:space="preserve">What did each type typically invoice? Give a low–typical–high for each.</t>
  </si>
  <si>
    <t xml:space="preserve">What is your real teepee day-rate now, and the minimum booking?</t>
  </si>
  <si>
    <t xml:space="preserve">Food: typical spend per head, and is the food truck yours (margin) or a preferred supplier (commission only)?</t>
  </si>
  <si>
    <t xml:space="preserve">3rd-party add-ons (yoga, falconry, ice baths, drummers): what do you charge and what do they cost you?</t>
  </si>
  <si>
    <t xml:space="preserve">Per-event direct costs: crew headcount + day rate, transport, consumables — rough numbers.</t>
  </si>
  <si>
    <t xml:space="preserve">Fixed season costs: storage/yard, licence, insurance, any salaried person.</t>
  </si>
  <si>
    <t xml:space="preserve">Realistic max concurrent camps with 40 teepees + your crew? (sets the capacity ceiling)</t>
  </si>
  <si>
    <t xml:space="preserve">Which pipeline deals are genuinely close, and at what value? (the '3–5 deals near AED 200k' you mentioned)</t>
  </si>
  <si>
    <t xml:space="preserve">Does the AED 100k buy-in include delivery/relocation, or is that on top?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</si>
</sst>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0.0\x"/>
    <numFmt numFmtId="168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9E1E2"/>
      </patternFill>
    </fill>
    <fill>
      <patternFill patternType="solid">
        <fgColor rgb="FFD9E1E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4E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1" customFormat="false" ht="17.3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4" customFormat="false" ht="15" hidden="false" customHeight="false" outlineLevel="0" collapsed="false">
      <c r="B4" s="3" t="s">
        <v>2</v>
      </c>
    </row>
    <row r="5" customFormat="false" ht="15" hidden="false" customHeight="false" outlineLevel="0" collapsed="false">
      <c r="B5" s="4" t="s">
        <v>3</v>
      </c>
    </row>
    <row r="6" customFormat="false" ht="15" hidden="false" customHeight="false" outlineLevel="0" collapsed="false">
      <c r="B6" s="4" t="s">
        <v>4</v>
      </c>
    </row>
    <row r="7" customFormat="false" ht="15" hidden="false" customHeight="false" outlineLevel="0" collapsed="false">
      <c r="B7" s="5" t="s">
        <v>5</v>
      </c>
    </row>
    <row r="8" customFormat="false" ht="15" hidden="false" customHeight="false" outlineLevel="0" collapsed="false">
      <c r="B8" s="4" t="s">
        <v>6</v>
      </c>
    </row>
    <row r="10" customFormat="false" ht="15" hidden="false" customHeight="false" outlineLevel="0" collapsed="false">
      <c r="B10" s="3" t="s">
        <v>7</v>
      </c>
    </row>
    <row r="11" customFormat="false" ht="23.85" hidden="false" customHeight="false" outlineLevel="0" collapsed="false">
      <c r="B11" s="6" t="s">
        <v>8</v>
      </c>
    </row>
    <row r="12" customFormat="false" ht="23.85" hidden="false" customHeight="false" outlineLevel="0" collapsed="false">
      <c r="B12" s="5" t="s">
        <v>9</v>
      </c>
    </row>
    <row r="14" customFormat="false" ht="15" hidden="false" customHeight="false" outlineLevel="0" collapsed="false">
      <c r="B14" s="3" t="s">
        <v>10</v>
      </c>
    </row>
    <row r="15" customFormat="false" ht="15" hidden="false" customHeight="false" outlineLevel="0" collapsed="false">
      <c r="B15" s="4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" min="3" style="0" width="10"/>
    <col collapsed="false" customWidth="true" hidden="false" outlineLevel="0" max="6" min="4" style="0" width="16"/>
    <col collapsed="false" customWidth="true" hidden="false" outlineLevel="0" max="7" min="7" style="0" width="2"/>
    <col collapsed="false" customWidth="true" hidden="false" outlineLevel="0" max="8" min="8" style="0" width="52"/>
  </cols>
  <sheetData>
    <row r="1" customFormat="false" ht="17.35" hidden="false" customHeight="false" outlineLevel="0" collapsed="false">
      <c r="B1" s="7" t="s">
        <v>12</v>
      </c>
    </row>
    <row r="3" customFormat="false" ht="15" hidden="false" customHeight="false" outlineLevel="0" collapsed="false">
      <c r="B3" s="8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H3" s="8" t="s">
        <v>18</v>
      </c>
    </row>
    <row r="4" customFormat="false" ht="15" hidden="false" customHeight="false" outlineLevel="0" collapsed="false">
      <c r="B4" s="10" t="s">
        <v>19</v>
      </c>
      <c r="C4" s="10"/>
      <c r="D4" s="10"/>
      <c r="E4" s="10"/>
      <c r="F4" s="10"/>
    </row>
    <row r="5" customFormat="false" ht="15" hidden="false" customHeight="false" outlineLevel="0" collapsed="false">
      <c r="B5" s="11" t="s">
        <v>20</v>
      </c>
      <c r="C5" s="12" t="s">
        <v>21</v>
      </c>
      <c r="D5" s="13" t="n">
        <v>1</v>
      </c>
      <c r="E5" s="13" t="n">
        <v>2</v>
      </c>
      <c r="F5" s="13" t="n">
        <v>3</v>
      </c>
      <c r="H5" s="14" t="s">
        <v>22</v>
      </c>
    </row>
    <row r="6" customFormat="false" ht="15" hidden="false" customHeight="false" outlineLevel="0" collapsed="false">
      <c r="B6" s="11" t="s">
        <v>23</v>
      </c>
      <c r="C6" s="12" t="s">
        <v>24</v>
      </c>
      <c r="D6" s="15" t="n">
        <v>250000</v>
      </c>
      <c r="E6" s="15" t="n">
        <v>250000</v>
      </c>
      <c r="F6" s="15" t="n">
        <v>260000</v>
      </c>
      <c r="H6" s="14" t="s">
        <v>25</v>
      </c>
    </row>
    <row r="7" customFormat="false" ht="15" hidden="false" customHeight="false" outlineLevel="0" collapsed="false">
      <c r="B7" s="11" t="s">
        <v>26</v>
      </c>
      <c r="C7" s="12" t="s">
        <v>27</v>
      </c>
      <c r="D7" s="16" t="n">
        <f aca="false">D5*D6</f>
        <v>250000</v>
      </c>
      <c r="E7" s="16" t="n">
        <f aca="false">E5*E6</f>
        <v>500000</v>
      </c>
      <c r="F7" s="16" t="n">
        <f aca="false">F5*F6</f>
        <v>780000</v>
      </c>
    </row>
    <row r="8" customFormat="false" ht="15" hidden="false" customHeight="false" outlineLevel="0" collapsed="false">
      <c r="B8" s="11" t="s">
        <v>28</v>
      </c>
      <c r="C8" s="12" t="s">
        <v>21</v>
      </c>
      <c r="D8" s="13" t="n">
        <v>14</v>
      </c>
      <c r="E8" s="13" t="n">
        <v>14</v>
      </c>
      <c r="F8" s="13" t="n">
        <v>16</v>
      </c>
      <c r="H8" s="14" t="s">
        <v>29</v>
      </c>
    </row>
    <row r="9" customFormat="false" ht="15" hidden="false" customHeight="false" outlineLevel="0" collapsed="false">
      <c r="B9" s="11" t="s">
        <v>23</v>
      </c>
      <c r="C9" s="12" t="s">
        <v>24</v>
      </c>
      <c r="D9" s="15" t="n">
        <v>42000</v>
      </c>
      <c r="E9" s="15" t="n">
        <v>45000</v>
      </c>
      <c r="F9" s="15" t="n">
        <v>46000</v>
      </c>
      <c r="H9" s="14" t="s">
        <v>30</v>
      </c>
    </row>
    <row r="10" customFormat="false" ht="15" hidden="false" customHeight="false" outlineLevel="0" collapsed="false">
      <c r="B10" s="11" t="s">
        <v>26</v>
      </c>
      <c r="C10" s="12" t="s">
        <v>27</v>
      </c>
      <c r="D10" s="16" t="n">
        <f aca="false">D8*D9</f>
        <v>588000</v>
      </c>
      <c r="E10" s="16" t="n">
        <f aca="false">E8*E9</f>
        <v>630000</v>
      </c>
      <c r="F10" s="16" t="n">
        <f aca="false">F8*F9</f>
        <v>736000</v>
      </c>
    </row>
    <row r="11" customFormat="false" ht="15" hidden="false" customHeight="false" outlineLevel="0" collapsed="false">
      <c r="B11" s="10" t="s">
        <v>31</v>
      </c>
      <c r="C11" s="10"/>
      <c r="D11" s="10"/>
      <c r="E11" s="10"/>
      <c r="F11" s="10"/>
    </row>
    <row r="12" customFormat="false" ht="15" hidden="false" customHeight="false" outlineLevel="0" collapsed="false">
      <c r="B12" s="11" t="s">
        <v>32</v>
      </c>
      <c r="C12" s="12" t="s">
        <v>21</v>
      </c>
      <c r="D12" s="13" t="n">
        <v>14</v>
      </c>
      <c r="E12" s="13" t="n">
        <v>14</v>
      </c>
      <c r="F12" s="13" t="n">
        <v>16</v>
      </c>
      <c r="H12" s="14" t="s">
        <v>33</v>
      </c>
    </row>
    <row r="13" customFormat="false" ht="15" hidden="false" customHeight="false" outlineLevel="0" collapsed="false">
      <c r="B13" s="11" t="s">
        <v>23</v>
      </c>
      <c r="C13" s="12" t="s">
        <v>24</v>
      </c>
      <c r="D13" s="15" t="n">
        <v>40000</v>
      </c>
      <c r="E13" s="15" t="n">
        <v>40000</v>
      </c>
      <c r="F13" s="15" t="n">
        <v>42000</v>
      </c>
      <c r="H13" s="14" t="s">
        <v>34</v>
      </c>
    </row>
    <row r="14" customFormat="false" ht="15" hidden="false" customHeight="false" outlineLevel="0" collapsed="false">
      <c r="B14" s="11" t="s">
        <v>26</v>
      </c>
      <c r="C14" s="12" t="s">
        <v>27</v>
      </c>
      <c r="D14" s="16" t="n">
        <f aca="false">D12*D13</f>
        <v>560000</v>
      </c>
      <c r="E14" s="16" t="n">
        <f aca="false">E12*E13</f>
        <v>560000</v>
      </c>
      <c r="F14" s="16" t="n">
        <f aca="false">F12*F13</f>
        <v>672000</v>
      </c>
    </row>
    <row r="15" customFormat="false" ht="15" hidden="false" customHeight="false" outlineLevel="0" collapsed="false">
      <c r="B15" s="11" t="s">
        <v>35</v>
      </c>
      <c r="C15" s="12" t="s">
        <v>21</v>
      </c>
      <c r="D15" s="13" t="n">
        <v>3</v>
      </c>
      <c r="E15" s="13" t="n">
        <v>4</v>
      </c>
      <c r="F15" s="13" t="n">
        <v>4</v>
      </c>
      <c r="H15" s="14" t="s">
        <v>36</v>
      </c>
    </row>
    <row r="16" customFormat="false" ht="15" hidden="false" customHeight="false" outlineLevel="0" collapsed="false">
      <c r="B16" s="11" t="s">
        <v>23</v>
      </c>
      <c r="C16" s="12" t="s">
        <v>24</v>
      </c>
      <c r="D16" s="15" t="n">
        <v>55000</v>
      </c>
      <c r="E16" s="15" t="n">
        <v>60000</v>
      </c>
      <c r="F16" s="15" t="n">
        <v>60000</v>
      </c>
      <c r="H16" s="14" t="s">
        <v>37</v>
      </c>
    </row>
    <row r="17" customFormat="false" ht="15" hidden="false" customHeight="false" outlineLevel="0" collapsed="false">
      <c r="B17" s="11" t="s">
        <v>26</v>
      </c>
      <c r="C17" s="12" t="s">
        <v>27</v>
      </c>
      <c r="D17" s="16" t="n">
        <f aca="false">D15*D16</f>
        <v>165000</v>
      </c>
      <c r="E17" s="16" t="n">
        <f aca="false">E15*E16</f>
        <v>240000</v>
      </c>
      <c r="F17" s="16" t="n">
        <f aca="false">F15*F16</f>
        <v>240000</v>
      </c>
    </row>
    <row r="18" customFormat="false" ht="15" hidden="false" customHeight="false" outlineLevel="0" collapsed="false">
      <c r="B18" s="11" t="s">
        <v>38</v>
      </c>
      <c r="C18" s="12" t="s">
        <v>21</v>
      </c>
      <c r="D18" s="13" t="n">
        <v>12</v>
      </c>
      <c r="E18" s="13" t="n">
        <v>16</v>
      </c>
      <c r="F18" s="13" t="n">
        <v>18</v>
      </c>
      <c r="H18" s="14" t="s">
        <v>39</v>
      </c>
    </row>
    <row r="19" customFormat="false" ht="15" hidden="false" customHeight="false" outlineLevel="0" collapsed="false">
      <c r="B19" s="11" t="s">
        <v>23</v>
      </c>
      <c r="C19" s="12" t="s">
        <v>24</v>
      </c>
      <c r="D19" s="15" t="n">
        <v>10000</v>
      </c>
      <c r="E19" s="15" t="n">
        <v>11000</v>
      </c>
      <c r="F19" s="15" t="n">
        <v>11000</v>
      </c>
      <c r="H19" s="14" t="s">
        <v>40</v>
      </c>
    </row>
    <row r="20" customFormat="false" ht="15" hidden="false" customHeight="false" outlineLevel="0" collapsed="false">
      <c r="B20" s="11" t="s">
        <v>26</v>
      </c>
      <c r="C20" s="12" t="s">
        <v>27</v>
      </c>
      <c r="D20" s="16" t="n">
        <f aca="false">D18*D19</f>
        <v>120000</v>
      </c>
      <c r="E20" s="16" t="n">
        <f aca="false">E18*E19</f>
        <v>176000</v>
      </c>
      <c r="F20" s="16" t="n">
        <f aca="false">F18*F19</f>
        <v>198000</v>
      </c>
    </row>
    <row r="21" customFormat="false" ht="15" hidden="false" customHeight="false" outlineLevel="0" collapsed="false">
      <c r="B21" s="10" t="s">
        <v>41</v>
      </c>
      <c r="C21" s="10"/>
      <c r="D21" s="10"/>
      <c r="E21" s="10"/>
      <c r="F21" s="10"/>
    </row>
    <row r="22" customFormat="false" ht="15" hidden="false" customHeight="false" outlineLevel="0" collapsed="false">
      <c r="B22" s="17" t="s">
        <v>42</v>
      </c>
      <c r="C22" s="12" t="s">
        <v>27</v>
      </c>
      <c r="D22" s="18" t="n">
        <f aca="false">D7+D10+D14+D17+D20</f>
        <v>1683000</v>
      </c>
      <c r="E22" s="18" t="n">
        <f aca="false">E7+E10+E14+E17+E20</f>
        <v>2106000</v>
      </c>
      <c r="F22" s="18" t="n">
        <f aca="false">F7+F10+F14+F17+F20</f>
        <v>2626000</v>
      </c>
    </row>
    <row r="23" customFormat="false" ht="15" hidden="false" customHeight="false" outlineLevel="0" collapsed="false">
      <c r="B23" s="11" t="s">
        <v>43</v>
      </c>
      <c r="C23" s="12" t="s">
        <v>44</v>
      </c>
      <c r="D23" s="15" t="n">
        <v>220000</v>
      </c>
      <c r="E23" s="15" t="n">
        <v>280000</v>
      </c>
      <c r="F23" s="15" t="n">
        <v>320000</v>
      </c>
      <c r="H23" s="14" t="s">
        <v>45</v>
      </c>
    </row>
    <row r="24" customFormat="false" ht="15" hidden="false" customHeight="false" outlineLevel="0" collapsed="false">
      <c r="B24" s="11" t="s">
        <v>46</v>
      </c>
      <c r="C24" s="12" t="s">
        <v>44</v>
      </c>
      <c r="D24" s="15" t="n">
        <v>110000</v>
      </c>
      <c r="E24" s="15" t="n">
        <v>150000</v>
      </c>
      <c r="F24" s="15" t="n">
        <v>180000</v>
      </c>
      <c r="H24" s="14" t="s">
        <v>47</v>
      </c>
    </row>
    <row r="25" customFormat="false" ht="15" hidden="false" customHeight="false" outlineLevel="0" collapsed="false">
      <c r="B25" s="17" t="s">
        <v>48</v>
      </c>
      <c r="C25" s="12" t="s">
        <v>27</v>
      </c>
      <c r="D25" s="19" t="n">
        <f aca="false">D22+D23+D24</f>
        <v>2013000</v>
      </c>
      <c r="E25" s="19" t="n">
        <f aca="false">E22+E23+E24</f>
        <v>2536000</v>
      </c>
      <c r="F25" s="19" t="n">
        <f aca="false">F22+F23+F24</f>
        <v>3126000</v>
      </c>
    </row>
    <row r="26" customFormat="false" ht="15" hidden="false" customHeight="false" outlineLevel="0" collapsed="false">
      <c r="B26" s="17" t="s">
        <v>49</v>
      </c>
      <c r="C26" s="12" t="s">
        <v>50</v>
      </c>
      <c r="D26" s="20" t="n">
        <f aca="false">D5+D8+D12+D15+D18</f>
        <v>44</v>
      </c>
      <c r="E26" s="20" t="n">
        <f aca="false">E5+E8+E12+E15+E18</f>
        <v>50</v>
      </c>
      <c r="F26" s="20" t="n">
        <f aca="false">F5+F8+F12+F15+F18</f>
        <v>57</v>
      </c>
      <c r="H26" s="14" t="s">
        <v>51</v>
      </c>
    </row>
    <row r="27" customFormat="false" ht="15" hidden="false" customHeight="false" outlineLevel="0" collapsed="false">
      <c r="B27" s="10" t="s">
        <v>52</v>
      </c>
      <c r="C27" s="10"/>
      <c r="D27" s="10"/>
      <c r="E27" s="10"/>
      <c r="F27" s="10"/>
    </row>
    <row r="28" customFormat="false" ht="15" hidden="false" customHeight="false" outlineLevel="0" collapsed="false">
      <c r="B28" s="11" t="s">
        <v>53</v>
      </c>
      <c r="C28" s="12" t="s">
        <v>54</v>
      </c>
      <c r="D28" s="21" t="n">
        <v>0.7</v>
      </c>
      <c r="E28" s="21" t="n">
        <v>0.7</v>
      </c>
      <c r="F28" s="21" t="n">
        <v>0.72</v>
      </c>
      <c r="H28" s="14" t="s">
        <v>55</v>
      </c>
    </row>
    <row r="29" customFormat="false" ht="15" hidden="false" customHeight="false" outlineLevel="0" collapsed="false">
      <c r="B29" s="11" t="s">
        <v>56</v>
      </c>
      <c r="C29" s="12" t="s">
        <v>54</v>
      </c>
      <c r="D29" s="22" t="n">
        <v>0.6</v>
      </c>
      <c r="E29" s="22" t="n">
        <v>0.6</v>
      </c>
      <c r="F29" s="22" t="n">
        <v>0.6</v>
      </c>
      <c r="H29" s="14" t="s">
        <v>57</v>
      </c>
    </row>
    <row r="30" customFormat="false" ht="15" hidden="false" customHeight="false" outlineLevel="0" collapsed="false">
      <c r="B30" s="11" t="s">
        <v>58</v>
      </c>
      <c r="C30" s="12" t="s">
        <v>54</v>
      </c>
      <c r="D30" s="22" t="n">
        <v>0.5</v>
      </c>
      <c r="E30" s="22" t="n">
        <v>0.5</v>
      </c>
      <c r="F30" s="22" t="n">
        <v>0.5</v>
      </c>
      <c r="H30" s="14" t="s">
        <v>57</v>
      </c>
    </row>
    <row r="31" customFormat="false" ht="15" hidden="false" customHeight="false" outlineLevel="0" collapsed="false">
      <c r="B31" s="17" t="s">
        <v>59</v>
      </c>
      <c r="C31" s="12" t="s">
        <v>27</v>
      </c>
      <c r="D31" s="23" t="n">
        <f aca="false">D22*D28+D23*D29+D24*D30</f>
        <v>1365100</v>
      </c>
      <c r="E31" s="23" t="n">
        <f aca="false">E22*E28+E23*E29+E24*E30</f>
        <v>1717200</v>
      </c>
      <c r="F31" s="23" t="n">
        <f aca="false">F22*F28+F23*F29+F24*F30</f>
        <v>2172720</v>
      </c>
    </row>
    <row r="32" customFormat="false" ht="15" hidden="false" customHeight="false" outlineLevel="0" collapsed="false">
      <c r="B32" s="17" t="s">
        <v>60</v>
      </c>
      <c r="C32" s="12" t="s">
        <v>54</v>
      </c>
      <c r="D32" s="24" t="n">
        <f aca="false">D31/D25</f>
        <v>0.678142076502732</v>
      </c>
      <c r="E32" s="24" t="n">
        <f aca="false">E31/E25</f>
        <v>0.677129337539432</v>
      </c>
      <c r="F32" s="24" t="n">
        <f aca="false">F31/F25</f>
        <v>0.695047984644914</v>
      </c>
    </row>
    <row r="33" customFormat="false" ht="15" hidden="false" customHeight="false" outlineLevel="0" collapsed="false">
      <c r="B33" s="10" t="s">
        <v>61</v>
      </c>
      <c r="C33" s="10"/>
      <c r="D33" s="10"/>
      <c r="E33" s="10"/>
      <c r="F33" s="10"/>
    </row>
    <row r="34" customFormat="false" ht="15" hidden="false" customHeight="false" outlineLevel="0" collapsed="false">
      <c r="B34" s="11" t="s">
        <v>62</v>
      </c>
      <c r="C34" s="12" t="s">
        <v>44</v>
      </c>
      <c r="D34" s="15" t="n">
        <v>120000</v>
      </c>
      <c r="E34" s="15" t="n">
        <v>150000</v>
      </c>
      <c r="F34" s="15" t="n">
        <v>180000</v>
      </c>
      <c r="H34" s="14" t="s">
        <v>63</v>
      </c>
    </row>
    <row r="35" customFormat="false" ht="15" hidden="false" customHeight="false" outlineLevel="0" collapsed="false">
      <c r="B35" s="11" t="s">
        <v>64</v>
      </c>
      <c r="C35" s="12" t="s">
        <v>44</v>
      </c>
      <c r="D35" s="15" t="n">
        <v>70000</v>
      </c>
      <c r="E35" s="15" t="n">
        <v>90000</v>
      </c>
      <c r="F35" s="15" t="n">
        <v>110000</v>
      </c>
      <c r="H35" s="14" t="s">
        <v>65</v>
      </c>
    </row>
    <row r="36" customFormat="false" ht="15" hidden="false" customHeight="false" outlineLevel="0" collapsed="false">
      <c r="B36" s="11" t="s">
        <v>66</v>
      </c>
      <c r="C36" s="12" t="s">
        <v>44</v>
      </c>
      <c r="D36" s="15" t="n">
        <v>30000</v>
      </c>
      <c r="E36" s="15" t="n">
        <v>36000</v>
      </c>
      <c r="F36" s="15" t="n">
        <v>42000</v>
      </c>
      <c r="H36" s="14" t="s">
        <v>67</v>
      </c>
    </row>
    <row r="37" customFormat="false" ht="15" hidden="false" customHeight="false" outlineLevel="0" collapsed="false">
      <c r="B37" s="11" t="s">
        <v>68</v>
      </c>
      <c r="C37" s="12" t="s">
        <v>44</v>
      </c>
      <c r="D37" s="15" t="n">
        <v>60000</v>
      </c>
      <c r="E37" s="15" t="n">
        <v>80000</v>
      </c>
      <c r="F37" s="15" t="n">
        <v>100000</v>
      </c>
      <c r="H37" s="14" t="s">
        <v>69</v>
      </c>
    </row>
    <row r="38" customFormat="false" ht="15" hidden="false" customHeight="false" outlineLevel="0" collapsed="false">
      <c r="B38" s="11" t="s">
        <v>70</v>
      </c>
      <c r="C38" s="12" t="s">
        <v>44</v>
      </c>
      <c r="D38" s="15" t="n">
        <v>30000</v>
      </c>
      <c r="E38" s="15" t="n">
        <v>40000</v>
      </c>
      <c r="F38" s="15" t="n">
        <v>50000</v>
      </c>
      <c r="H38" s="14" t="s">
        <v>71</v>
      </c>
    </row>
    <row r="39" customFormat="false" ht="15" hidden="false" customHeight="false" outlineLevel="0" collapsed="false">
      <c r="B39" s="11" t="s">
        <v>72</v>
      </c>
      <c r="C39" s="12" t="s">
        <v>44</v>
      </c>
      <c r="D39" s="15" t="n">
        <v>48000</v>
      </c>
      <c r="E39" s="15" t="n">
        <v>60000</v>
      </c>
      <c r="F39" s="15" t="n">
        <v>72000</v>
      </c>
      <c r="H39" s="14" t="s">
        <v>73</v>
      </c>
    </row>
    <row r="40" customFormat="false" ht="15" hidden="false" customHeight="false" outlineLevel="0" collapsed="false">
      <c r="B40" s="17" t="s">
        <v>74</v>
      </c>
      <c r="C40" s="12" t="s">
        <v>27</v>
      </c>
      <c r="D40" s="23" t="n">
        <f aca="false">D34+D35+D36+D37+D38+D39</f>
        <v>358000</v>
      </c>
      <c r="E40" s="23" t="n">
        <f aca="false">E34+E35+E36+E37+E38+E39</f>
        <v>456000</v>
      </c>
      <c r="F40" s="23" t="n">
        <f aca="false">F34+F35+F36+F37+F38+F39</f>
        <v>554000</v>
      </c>
    </row>
    <row r="41" customFormat="false" ht="15" hidden="false" customHeight="false" outlineLevel="0" collapsed="false">
      <c r="B41" s="10" t="s">
        <v>75</v>
      </c>
      <c r="C41" s="10"/>
      <c r="D41" s="10"/>
      <c r="E41" s="10"/>
      <c r="F41" s="10"/>
    </row>
    <row r="42" customFormat="false" ht="15" hidden="false" customHeight="false" outlineLevel="0" collapsed="false">
      <c r="B42" s="17" t="s">
        <v>76</v>
      </c>
      <c r="C42" s="12" t="s">
        <v>27</v>
      </c>
      <c r="D42" s="18" t="n">
        <f aca="false">D31-D40</f>
        <v>1007100</v>
      </c>
      <c r="E42" s="18" t="n">
        <f aca="false">E31-E40</f>
        <v>1261200</v>
      </c>
      <c r="F42" s="18" t="n">
        <f aca="false">F31-F40</f>
        <v>1618720</v>
      </c>
    </row>
    <row r="43" customFormat="false" ht="15" hidden="false" customHeight="false" outlineLevel="0" collapsed="false">
      <c r="B43" s="17" t="s">
        <v>77</v>
      </c>
      <c r="C43" s="12" t="s">
        <v>54</v>
      </c>
      <c r="D43" s="25" t="n">
        <f aca="false">D42/D25</f>
        <v>0.500298062593145</v>
      </c>
      <c r="E43" s="25" t="n">
        <f aca="false">E42/E25</f>
        <v>0.497318611987382</v>
      </c>
      <c r="F43" s="25" t="n">
        <f aca="false">F42/F25</f>
        <v>0.517824696097249</v>
      </c>
      <c r="H43" s="14" t="s">
        <v>78</v>
      </c>
    </row>
    <row r="44" customFormat="false" ht="15" hidden="false" customHeight="false" outlineLevel="0" collapsed="false">
      <c r="B44" s="10" t="s">
        <v>79</v>
      </c>
      <c r="C44" s="10"/>
      <c r="D44" s="10"/>
      <c r="E44" s="10"/>
      <c r="F44" s="10"/>
    </row>
    <row r="45" customFormat="false" ht="15" hidden="false" customHeight="false" outlineLevel="0" collapsed="false">
      <c r="B45" s="11" t="s">
        <v>80</v>
      </c>
      <c r="C45" s="12" t="s">
        <v>27</v>
      </c>
      <c r="D45" s="26" t="n">
        <v>100000</v>
      </c>
      <c r="E45" s="26" t="n">
        <v>100000</v>
      </c>
      <c r="F45" s="26" t="n">
        <v>100000</v>
      </c>
      <c r="H45" s="14" t="s">
        <v>81</v>
      </c>
    </row>
    <row r="46" customFormat="false" ht="15" hidden="false" customHeight="false" outlineLevel="0" collapsed="false">
      <c r="B46" s="17" t="s">
        <v>82</v>
      </c>
      <c r="C46" s="12" t="s">
        <v>83</v>
      </c>
      <c r="D46" s="27" t="n">
        <f aca="false">D42/D45</f>
        <v>10.071</v>
      </c>
      <c r="E46" s="27" t="n">
        <f aca="false">E42/E45</f>
        <v>12.612</v>
      </c>
      <c r="F46" s="27" t="n">
        <f aca="false">F42/F45</f>
        <v>16.1872</v>
      </c>
      <c r="H46" s="14" t="s">
        <v>84</v>
      </c>
    </row>
    <row r="47" customFormat="false" ht="15" hidden="false" customHeight="false" outlineLevel="0" collapsed="false">
      <c r="B47" s="17" t="s">
        <v>85</v>
      </c>
      <c r="C47" s="12" t="s">
        <v>86</v>
      </c>
      <c r="D47" s="28" t="n">
        <f aca="false">D45/(D42/9)</f>
        <v>0.893655049151028</v>
      </c>
      <c r="E47" s="28" t="n">
        <f aca="false">E45/(E42/9)</f>
        <v>0.71360608943863</v>
      </c>
      <c r="F47" s="28" t="n">
        <f aca="false">F45/(F42/9)</f>
        <v>0.555994860136404</v>
      </c>
      <c r="H47" s="14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50"/>
  </cols>
  <sheetData>
    <row r="1" customFormat="false" ht="17.35" hidden="false" customHeight="false" outlineLevel="0" collapsed="false">
      <c r="B1" s="7" t="s">
        <v>88</v>
      </c>
    </row>
    <row r="3" customFormat="false" ht="15" hidden="false" customHeight="false" outlineLevel="0" collapsed="false">
      <c r="B3" s="29" t="s">
        <v>89</v>
      </c>
      <c r="C3" s="29" t="s">
        <v>90</v>
      </c>
      <c r="D3" s="29" t="s">
        <v>91</v>
      </c>
      <c r="E3" s="29" t="s">
        <v>92</v>
      </c>
      <c r="F3" s="29" t="s">
        <v>93</v>
      </c>
    </row>
    <row r="4" customFormat="false" ht="15" hidden="false" customHeight="false" outlineLevel="0" collapsed="false">
      <c r="B4" s="30" t="s">
        <v>94</v>
      </c>
      <c r="C4" s="30" t="s">
        <v>95</v>
      </c>
      <c r="D4" s="31" t="n">
        <v>333400</v>
      </c>
      <c r="E4" s="30" t="s">
        <v>96</v>
      </c>
      <c r="F4" s="32" t="s">
        <v>97</v>
      </c>
    </row>
    <row r="5" customFormat="false" ht="15" hidden="false" customHeight="false" outlineLevel="0" collapsed="false">
      <c r="B5" s="30" t="s">
        <v>98</v>
      </c>
      <c r="C5" s="30" t="s">
        <v>99</v>
      </c>
      <c r="D5" s="31"/>
      <c r="E5" s="30" t="s">
        <v>100</v>
      </c>
      <c r="F5" s="32" t="s">
        <v>101</v>
      </c>
    </row>
    <row r="6" customFormat="false" ht="15" hidden="false" customHeight="false" outlineLevel="0" collapsed="false">
      <c r="B6" s="30" t="s">
        <v>102</v>
      </c>
      <c r="C6" s="30" t="s">
        <v>103</v>
      </c>
      <c r="D6" s="31"/>
      <c r="E6" s="30" t="s">
        <v>104</v>
      </c>
      <c r="F6" s="32" t="s">
        <v>105</v>
      </c>
    </row>
    <row r="7" customFormat="false" ht="15" hidden="false" customHeight="false" outlineLevel="0" collapsed="false">
      <c r="B7" s="30" t="s">
        <v>106</v>
      </c>
      <c r="C7" s="30" t="s">
        <v>107</v>
      </c>
      <c r="D7" s="31"/>
      <c r="E7" s="30" t="s">
        <v>108</v>
      </c>
      <c r="F7" s="32" t="s">
        <v>109</v>
      </c>
    </row>
    <row r="8" customFormat="false" ht="15" hidden="false" customHeight="false" outlineLevel="0" collapsed="false">
      <c r="B8" s="30" t="s">
        <v>110</v>
      </c>
      <c r="C8" s="30" t="s">
        <v>111</v>
      </c>
      <c r="D8" s="31"/>
      <c r="E8" s="30" t="s">
        <v>112</v>
      </c>
      <c r="F8" s="32" t="s">
        <v>113</v>
      </c>
    </row>
    <row r="9" customFormat="false" ht="15" hidden="false" customHeight="false" outlineLevel="0" collapsed="false">
      <c r="B9" s="30" t="s">
        <v>114</v>
      </c>
      <c r="C9" s="30" t="s">
        <v>115</v>
      </c>
      <c r="D9" s="31"/>
      <c r="E9" s="30" t="s">
        <v>116</v>
      </c>
      <c r="F9" s="32" t="s">
        <v>117</v>
      </c>
    </row>
    <row r="11" customFormat="false" ht="15" hidden="false" customHeight="false" outlineLevel="0" collapsed="false">
      <c r="B11" s="12" t="s">
        <v>118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104"/>
  </cols>
  <sheetData>
    <row r="1" customFormat="false" ht="17.35" hidden="false" customHeight="false" outlineLevel="0" collapsed="false">
      <c r="C1" s="7" t="s">
        <v>119</v>
      </c>
    </row>
    <row r="3" customFormat="false" ht="23.85" hidden="false" customHeight="false" outlineLevel="0" collapsed="false">
      <c r="B3" s="17" t="n">
        <v>1</v>
      </c>
      <c r="C3" s="4" t="s">
        <v>120</v>
      </c>
    </row>
    <row r="4" customFormat="false" ht="15" hidden="false" customHeight="false" outlineLevel="0" collapsed="false">
      <c r="B4" s="17" t="n">
        <v>2</v>
      </c>
      <c r="C4" s="4" t="s">
        <v>121</v>
      </c>
    </row>
    <row r="5" customFormat="false" ht="15" hidden="false" customHeight="false" outlineLevel="0" collapsed="false">
      <c r="B5" s="17" t="n">
        <v>3</v>
      </c>
      <c r="C5" s="4" t="s">
        <v>122</v>
      </c>
    </row>
    <row r="6" customFormat="false" ht="15" hidden="false" customHeight="false" outlineLevel="0" collapsed="false">
      <c r="B6" s="17" t="n">
        <v>4</v>
      </c>
      <c r="C6" s="4" t="s">
        <v>123</v>
      </c>
    </row>
    <row r="7" customFormat="false" ht="15" hidden="false" customHeight="false" outlineLevel="0" collapsed="false">
      <c r="B7" s="17" t="n">
        <v>5</v>
      </c>
      <c r="C7" s="4" t="s">
        <v>124</v>
      </c>
    </row>
    <row r="8" customFormat="false" ht="15" hidden="false" customHeight="false" outlineLevel="0" collapsed="false">
      <c r="B8" s="17" t="n">
        <v>6</v>
      </c>
      <c r="C8" s="4" t="s">
        <v>125</v>
      </c>
    </row>
    <row r="9" customFormat="false" ht="15" hidden="false" customHeight="false" outlineLevel="0" collapsed="false">
      <c r="B9" s="17" t="n">
        <v>7</v>
      </c>
      <c r="C9" s="4" t="s">
        <v>126</v>
      </c>
    </row>
    <row r="10" customFormat="false" ht="15" hidden="false" customHeight="false" outlineLevel="0" collapsed="false">
      <c r="B10" s="17" t="n">
        <v>8</v>
      </c>
      <c r="C10" s="4" t="s">
        <v>127</v>
      </c>
    </row>
    <row r="11" customFormat="false" ht="15" hidden="false" customHeight="false" outlineLevel="0" collapsed="false">
      <c r="B11" s="17" t="n">
        <v>9</v>
      </c>
      <c r="C11" s="4" t="s">
        <v>128</v>
      </c>
    </row>
    <row r="12" customFormat="false" ht="15" hidden="false" customHeight="false" outlineLevel="0" collapsed="false">
      <c r="B12" s="17" t="n">
        <v>10</v>
      </c>
      <c r="C12" s="4" t="s">
        <v>129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2026-06-15T11:23:41Z</dcterms:created>
  <dc:creator>openpyxl</dc:creator>
  <dc:description/>
  <dc:language>en-US</dc:language>
  <cp:lastModifiedBy/>
  <dcterms:modified xsi:type="dcterms:W3CDTF">2026-06-15T11:24:15Z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